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position" sheetId="1" r:id="rId1"/>
    <sheet name="export" sheetId="2" r:id="rId2"/>
    <sheet name="import" sheetId="3" r:id="rId3"/>
    <sheet name="partners" sheetId="4" r:id="rId4"/>
  </sheets>
  <definedNames/>
  <calcPr fullCalcOnLoad="1"/>
</workbook>
</file>

<file path=xl/sharedStrings.xml><?xml version="1.0" encoding="utf-8"?>
<sst xmlns="http://schemas.openxmlformats.org/spreadsheetml/2006/main" count="178" uniqueCount="130">
  <si>
    <t xml:space="preserve">COMPARISON OF TOTAL EXPORTS OF SOME MAJOR COMMODITIES </t>
  </si>
  <si>
    <t>(Provisional)</t>
  </si>
  <si>
    <t>In '000 Rs.</t>
  </si>
  <si>
    <t>F.Y. 2015/16 (2072/73)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</si>
  <si>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</si>
  <si>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</si>
  <si>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</si>
  <si>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</si>
  <si>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</si>
  <si>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</si>
  <si>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</si>
  <si>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</si>
  <si>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</si>
  <si>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</si>
  <si>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</si>
  <si>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</si>
  <si>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</si>
  <si>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</si>
  <si>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</si>
  <si>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</si>
  <si>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</si>
  <si>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</si>
  <si>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</si>
  <si>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</si>
  <si>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</si>
  <si>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</si>
  <si>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</si>
  <si>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</si>
  <si>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</si>
  <si>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</si>
  <si>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</si>
  <si>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</si>
  <si>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</si>
  <si>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</si>
  <si>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</si>
  <si>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</si>
  <si>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</si>
  <si>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</si>
  <si>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</si>
  <si>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</si>
  <si>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</si>
  <si>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</si>
  <si>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</si>
  <si>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</si>
  <si>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</si>
  <si>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</si>
  <si>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</si>
  <si>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</si>
  <si>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</si>
  <si>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</si>
  <si>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</si>
  <si>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</si>
  <si>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</si>
  <si>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</si>
  <si>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</si>
  <si>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F.Y. 2015/16</t>
  </si>
  <si>
    <t>2072/73</t>
  </si>
  <si>
    <t>Iron &amp; Steel and products thereof</t>
  </si>
  <si>
    <t>Petroleum Products</t>
  </si>
  <si>
    <t>Transport Vehicles and parts thereof</t>
  </si>
  <si>
    <t>Machinery and parts</t>
  </si>
  <si>
    <t>Telecommunication Equipment and parts</t>
  </si>
  <si>
    <t>Cereals</t>
  </si>
  <si>
    <t>Electronic and Electrical Equipments</t>
  </si>
  <si>
    <t>Gold</t>
  </si>
  <si>
    <t>Articles of apparel and clothing accessories</t>
  </si>
  <si>
    <t>Pharmaceutical products</t>
  </si>
  <si>
    <t>Polythene Granules</t>
  </si>
  <si>
    <t>Fertilizers</t>
  </si>
  <si>
    <t>Crude soyabean oil</t>
  </si>
  <si>
    <t>Man-made staple fibres ( Synthetic, Polyester etc)</t>
  </si>
  <si>
    <t>Chemicals</t>
  </si>
  <si>
    <t>Aluminium and articles thereof</t>
  </si>
  <si>
    <t>Aircraft and parts thereof</t>
  </si>
  <si>
    <t>Rubber and articles thereof</t>
  </si>
  <si>
    <t>Cotton ( Yarn and Fabrics)</t>
  </si>
  <si>
    <t>Wool, fine or coarse animal hair</t>
  </si>
  <si>
    <t>Crude palm Oil</t>
  </si>
  <si>
    <t>Zinc and articles thereof</t>
  </si>
  <si>
    <t>Cement Clinkers</t>
  </si>
  <si>
    <t>Low erucic acid rape or colza seeds</t>
  </si>
  <si>
    <t>Industrial monocarboxylic fatty acid</t>
  </si>
  <si>
    <t>Cement</t>
  </si>
  <si>
    <t>( Provisional)</t>
  </si>
  <si>
    <t>Trading Partners of Nepal</t>
  </si>
  <si>
    <t>Exports</t>
  </si>
  <si>
    <t>Change %</t>
  </si>
  <si>
    <t>India</t>
  </si>
  <si>
    <t>U.S.A.</t>
  </si>
  <si>
    <t>Germany</t>
  </si>
  <si>
    <t>U.K.</t>
  </si>
  <si>
    <t>Japan</t>
  </si>
  <si>
    <t>France</t>
  </si>
  <si>
    <t>Italy</t>
  </si>
  <si>
    <t>China P. R.</t>
  </si>
  <si>
    <t>Canada</t>
  </si>
  <si>
    <t>Turkey</t>
  </si>
  <si>
    <t>Netherlands</t>
  </si>
  <si>
    <t>Bangladesh</t>
  </si>
  <si>
    <t>Australia</t>
  </si>
  <si>
    <t>Imports</t>
  </si>
  <si>
    <t>U.A.E.</t>
  </si>
  <si>
    <t>Indonesia</t>
  </si>
  <si>
    <t>Argentina</t>
  </si>
  <si>
    <t>Thailand</t>
  </si>
  <si>
    <t>Korea R</t>
  </si>
  <si>
    <t>Malaysia</t>
  </si>
  <si>
    <t>Vietnam</t>
  </si>
  <si>
    <t>Countries</t>
  </si>
  <si>
    <t>Silver</t>
  </si>
  <si>
    <t>Saudi Arabia</t>
  </si>
  <si>
    <t>S.N.</t>
  </si>
  <si>
    <t>F.Y. 2014/15 (2071/72) Shrawan-Paush</t>
  </si>
  <si>
    <t>F.Y. 2015/16 (2072/73) Shrawan-Paush</t>
  </si>
  <si>
    <t>Percentage Change in First Six Months of F.Y. 2015/16 compared to same period of the previous year</t>
  </si>
  <si>
    <t>( First Six Months Provisional)</t>
  </si>
  <si>
    <t>Shrawan -Paush</t>
  </si>
  <si>
    <t>( FirstSix Months Provisional)</t>
  </si>
  <si>
    <t>Shrawan- Paush</t>
  </si>
  <si>
    <t>Denmark</t>
  </si>
  <si>
    <t>Ukraine</t>
  </si>
  <si>
    <t>( Annual)</t>
  </si>
  <si>
    <t>F.Y. 2015/16(2072/73)</t>
  </si>
  <si>
    <t>F.Y. 2016/17</t>
  </si>
  <si>
    <t>IN THE  FIRST SIX MONTHS OF THE F.Y. 2015/16 AND 2016/17</t>
  </si>
  <si>
    <t>IN THE FIRST SIX MONTHS OF THE F.Y. 2015/16 AND 2016/17</t>
  </si>
  <si>
    <t>F.Y. 2016/17 (2073/74)</t>
  </si>
  <si>
    <t>F.Y. 2016/17 (2073/74) Shrawan-Paush</t>
  </si>
  <si>
    <t>Percentage Change in First Six Months of F.Y. 2016/17 compared to same period of the previous year</t>
  </si>
  <si>
    <t>2073/74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</si>
</sst>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166" fontId="4" fillId="0" borderId="13" xfId="42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7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 vertical="top"/>
    </xf>
    <xf numFmtId="165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horizontal="center" vertical="top"/>
    </xf>
    <xf numFmtId="0" fontId="2" fillId="0" borderId="19" xfId="0" applyNumberFormat="1" applyFont="1" applyFill="1" applyBorder="1" applyAlignment="1" applyProtection="1">
      <alignment horizontal="right"/>
      <protection/>
    </xf>
    <xf numFmtId="0" fontId="2" fillId="0" borderId="20" xfId="0" applyNumberFormat="1" applyFont="1" applyFill="1" applyBorder="1" applyAlignment="1" applyProtection="1">
      <alignment horizontal="right"/>
      <protection/>
    </xf>
    <xf numFmtId="43" fontId="4" fillId="0" borderId="19" xfId="42" applyNumberFormat="1" applyFont="1" applyBorder="1" applyAlignment="1">
      <alignment horizontal="right" vertical="center"/>
    </xf>
    <xf numFmtId="43" fontId="4" fillId="0" borderId="21" xfId="42" applyNumberFormat="1" applyFont="1" applyBorder="1" applyAlignment="1">
      <alignment horizontal="right" vertical="center"/>
    </xf>
    <xf numFmtId="43" fontId="4" fillId="0" borderId="20" xfId="42" applyNumberFormat="1" applyFont="1" applyBorder="1" applyAlignment="1">
      <alignment/>
    </xf>
    <xf numFmtId="0" fontId="2" fillId="0" borderId="22" xfId="0" applyNumberFormat="1" applyFont="1" applyFill="1" applyBorder="1" applyAlignment="1" applyProtection="1">
      <alignment/>
      <protection/>
    </xf>
    <xf numFmtId="167" fontId="2" fillId="0" borderId="22" xfId="0" applyNumberFormat="1" applyFont="1" applyBorder="1" applyAlignment="1">
      <alignment vertical="center"/>
    </xf>
    <xf numFmtId="43" fontId="2" fillId="0" borderId="0" xfId="42" applyFont="1" applyBorder="1" applyAlignment="1">
      <alignment/>
    </xf>
    <xf numFmtId="167" fontId="2" fillId="0" borderId="0" xfId="0" applyNumberFormat="1" applyFont="1" applyBorder="1" applyAlignment="1">
      <alignment vertical="center"/>
    </xf>
    <xf numFmtId="43" fontId="4" fillId="0" borderId="0" xfId="42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4" fontId="4" fillId="0" borderId="19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2" fillId="0" borderId="19" xfId="0" applyNumberFormat="1" applyFont="1" applyFill="1" applyBorder="1" applyAlignment="1" applyProtection="1">
      <alignment/>
      <protection/>
    </xf>
    <xf numFmtId="3" fontId="10" fillId="0" borderId="0" xfId="0" applyNumberFormat="1" applyFont="1" applyAlignment="1">
      <alignment horizontal="right" vertical="center"/>
    </xf>
    <xf numFmtId="43" fontId="2" fillId="0" borderId="0" xfId="42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167" fontId="4" fillId="0" borderId="11" xfId="0" applyNumberFormat="1" applyFont="1" applyBorder="1" applyAlignment="1">
      <alignment vertical="center"/>
    </xf>
    <xf numFmtId="167" fontId="4" fillId="0" borderId="13" xfId="0" applyNumberFormat="1" applyFont="1" applyBorder="1" applyAlignment="1">
      <alignment vertical="center"/>
    </xf>
    <xf numFmtId="0" fontId="6" fillId="0" borderId="21" xfId="0" applyFont="1" applyBorder="1" applyAlignment="1">
      <alignment horizontal="right" vertical="top"/>
    </xf>
    <xf numFmtId="43" fontId="2" fillId="0" borderId="16" xfId="42" applyNumberFormat="1" applyFont="1" applyBorder="1" applyAlignment="1">
      <alignment horizontal="right" vertical="center"/>
    </xf>
    <xf numFmtId="43" fontId="4" fillId="0" borderId="11" xfId="42" applyNumberFormat="1" applyFont="1" applyBorder="1" applyAlignment="1">
      <alignment horizontal="right" vertical="center"/>
    </xf>
    <xf numFmtId="43" fontId="4" fillId="0" borderId="13" xfId="42" applyNumberFormat="1" applyFont="1" applyBorder="1" applyAlignment="1">
      <alignment horizontal="right" vertical="center"/>
    </xf>
    <xf numFmtId="43" fontId="4" fillId="0" borderId="15" xfId="42" applyNumberFormat="1" applyFont="1" applyBorder="1" applyAlignment="1">
      <alignment/>
    </xf>
    <xf numFmtId="0" fontId="4" fillId="0" borderId="14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3" fontId="4" fillId="0" borderId="0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3" fontId="2" fillId="0" borderId="22" xfId="42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19" xfId="0" applyFont="1" applyBorder="1" applyAlignment="1">
      <alignment horizontal="center" vertical="top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 vertical="top"/>
    </xf>
    <xf numFmtId="0" fontId="7" fillId="0" borderId="21" xfId="0" applyFont="1" applyBorder="1" applyAlignment="1">
      <alignment horizontal="center" vertical="top"/>
    </xf>
    <xf numFmtId="0" fontId="6" fillId="0" borderId="13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7" fillId="0" borderId="20" xfId="0" applyFont="1" applyBorder="1" applyAlignment="1">
      <alignment horizontal="center"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horizontal="right"/>
    </xf>
    <xf numFmtId="165" fontId="4" fillId="0" borderId="13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165" fontId="7" fillId="0" borderId="13" xfId="42" applyNumberFormat="1" applyFont="1" applyBorder="1" applyAlignment="1">
      <alignment/>
    </xf>
    <xf numFmtId="0" fontId="6" fillId="0" borderId="22" xfId="0" applyFont="1" applyBorder="1" applyAlignment="1">
      <alignment/>
    </xf>
    <xf numFmtId="166" fontId="2" fillId="0" borderId="18" xfId="42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165" fontId="4" fillId="0" borderId="21" xfId="42" applyNumberFormat="1" applyFont="1" applyBorder="1" applyAlignment="1">
      <alignment/>
    </xf>
    <xf numFmtId="165" fontId="7" fillId="0" borderId="21" xfId="42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66" fontId="4" fillId="0" borderId="22" xfId="42" applyNumberFormat="1" applyFont="1" applyBorder="1" applyAlignment="1">
      <alignment/>
    </xf>
    <xf numFmtId="0" fontId="6" fillId="0" borderId="21" xfId="0" applyFont="1" applyBorder="1" applyAlignment="1">
      <alignment horizontal="center" vertical="top"/>
    </xf>
    <xf numFmtId="0" fontId="7" fillId="0" borderId="21" xfId="0" applyFont="1" applyBorder="1" applyAlignment="1">
      <alignment/>
    </xf>
    <xf numFmtId="20" fontId="6" fillId="0" borderId="23" xfId="0" applyNumberFormat="1" applyFont="1" applyBorder="1" applyAlignment="1" quotePrefix="1">
      <alignment horizontal="right"/>
    </xf>
    <xf numFmtId="167" fontId="6" fillId="0" borderId="11" xfId="0" applyNumberFormat="1" applyFont="1" applyBorder="1" applyAlignment="1">
      <alignment horizontal="left"/>
    </xf>
    <xf numFmtId="4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 vertical="top"/>
    </xf>
    <xf numFmtId="2" fontId="6" fillId="0" borderId="11" xfId="0" applyNumberFormat="1" applyFont="1" applyFill="1" applyBorder="1" applyAlignment="1" applyProtection="1">
      <alignment/>
      <protection/>
    </xf>
    <xf numFmtId="43" fontId="7" fillId="0" borderId="13" xfId="42" applyFont="1" applyBorder="1" applyAlignment="1">
      <alignment/>
    </xf>
    <xf numFmtId="4" fontId="2" fillId="0" borderId="13" xfId="0" applyNumberFormat="1" applyFont="1" applyBorder="1" applyAlignment="1">
      <alignment horizontal="right" vertical="center"/>
    </xf>
    <xf numFmtId="43" fontId="2" fillId="0" borderId="13" xfId="42" applyFont="1" applyBorder="1" applyAlignment="1">
      <alignment vertical="top"/>
    </xf>
    <xf numFmtId="43" fontId="2" fillId="0" borderId="13" xfId="42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21" xfId="0" applyFont="1" applyBorder="1" applyAlignment="1">
      <alignment vertical="top" wrapText="1"/>
    </xf>
    <xf numFmtId="0" fontId="8" fillId="0" borderId="20" xfId="0" applyFont="1" applyBorder="1" applyAlignment="1">
      <alignment horizontal="left"/>
    </xf>
    <xf numFmtId="164" fontId="8" fillId="0" borderId="15" xfId="42" applyNumberFormat="1" applyFont="1" applyBorder="1" applyAlignment="1">
      <alignment vertical="top"/>
    </xf>
    <xf numFmtId="164" fontId="9" fillId="0" borderId="15" xfId="42" applyNumberFormat="1" applyFont="1" applyBorder="1" applyAlignment="1">
      <alignment horizontal="right" vertical="center"/>
    </xf>
    <xf numFmtId="43" fontId="6" fillId="0" borderId="15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6" fillId="0" borderId="20" xfId="0" applyFont="1" applyBorder="1" applyAlignment="1">
      <alignment vertical="top" wrapText="1"/>
    </xf>
    <xf numFmtId="167" fontId="6" fillId="0" borderId="15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23" xfId="0" applyFont="1" applyBorder="1" applyAlignment="1">
      <alignment horizontal="centerContinuous" vertical="top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/>
    </xf>
    <xf numFmtId="165" fontId="6" fillId="0" borderId="20" xfId="42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17" xfId="0" applyNumberFormat="1" applyFont="1" applyBorder="1" applyAlignment="1">
      <alignment vertical="top"/>
    </xf>
    <xf numFmtId="165" fontId="4" fillId="0" borderId="19" xfId="42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165" fontId="2" fillId="0" borderId="17" xfId="42" applyNumberFormat="1" applyFont="1" applyBorder="1" applyAlignment="1">
      <alignment/>
    </xf>
    <xf numFmtId="165" fontId="2" fillId="0" borderId="24" xfId="42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2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165" fontId="6" fillId="0" borderId="13" xfId="42" applyNumberFormat="1" applyFont="1" applyBorder="1" applyAlignment="1">
      <alignment horizontal="right" vertical="top"/>
    </xf>
    <xf numFmtId="165" fontId="6" fillId="0" borderId="14" xfId="42" applyNumberFormat="1" applyFont="1" applyBorder="1" applyAlignment="1">
      <alignment horizontal="center" vertical="top"/>
    </xf>
    <xf numFmtId="165" fontId="6" fillId="0" borderId="15" xfId="42" applyNumberFormat="1" applyFont="1" applyBorder="1" applyAlignment="1">
      <alignment horizontal="center" vertical="top"/>
    </xf>
    <xf numFmtId="165" fontId="7" fillId="0" borderId="10" xfId="42" applyNumberFormat="1" applyFont="1" applyBorder="1" applyAlignment="1">
      <alignment vertical="top"/>
    </xf>
    <xf numFmtId="165" fontId="7" fillId="0" borderId="11" xfId="42" applyNumberFormat="1" applyFont="1" applyBorder="1" applyAlignment="1">
      <alignment vertical="top"/>
    </xf>
    <xf numFmtId="165" fontId="7" fillId="0" borderId="12" xfId="42" applyNumberFormat="1" applyFont="1" applyBorder="1" applyAlignment="1">
      <alignment vertical="top"/>
    </xf>
    <xf numFmtId="165" fontId="7" fillId="0" borderId="13" xfId="42" applyNumberFormat="1" applyFont="1" applyBorder="1" applyAlignment="1">
      <alignment vertical="top"/>
    </xf>
    <xf numFmtId="165" fontId="4" fillId="0" borderId="12" xfId="42" applyNumberFormat="1" applyFont="1" applyBorder="1" applyAlignment="1">
      <alignment vertical="top"/>
    </xf>
    <xf numFmtId="165" fontId="4" fillId="0" borderId="13" xfId="42" applyNumberFormat="1" applyFont="1" applyBorder="1" applyAlignment="1">
      <alignment vertical="top"/>
    </xf>
    <xf numFmtId="165" fontId="7" fillId="0" borderId="14" xfId="42" applyNumberFormat="1" applyFont="1" applyBorder="1" applyAlignment="1">
      <alignment vertical="top"/>
    </xf>
    <xf numFmtId="165" fontId="7" fillId="0" borderId="15" xfId="42" applyNumberFormat="1" applyFont="1" applyBorder="1" applyAlignment="1">
      <alignment vertical="top"/>
    </xf>
    <xf numFmtId="165" fontId="6" fillId="0" borderId="24" xfId="42" applyNumberFormat="1" applyFont="1" applyBorder="1" applyAlignment="1">
      <alignment vertical="top"/>
    </xf>
    <xf numFmtId="165" fontId="2" fillId="0" borderId="18" xfId="42" applyNumberFormat="1" applyFont="1" applyBorder="1" applyAlignment="1">
      <alignment vertical="top"/>
    </xf>
    <xf numFmtId="3" fontId="2" fillId="0" borderId="24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65" fontId="4" fillId="0" borderId="12" xfId="42" applyNumberFormat="1" applyFont="1" applyBorder="1" applyAlignment="1">
      <alignment/>
    </xf>
    <xf numFmtId="165" fontId="4" fillId="0" borderId="13" xfId="42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65" fontId="7" fillId="0" borderId="12" xfId="42" applyNumberFormat="1" applyFont="1" applyBorder="1" applyAlignment="1">
      <alignment/>
    </xf>
    <xf numFmtId="165" fontId="4" fillId="0" borderId="14" xfId="42" applyNumberFormat="1" applyFont="1" applyBorder="1" applyAlignment="1">
      <alignment/>
    </xf>
    <xf numFmtId="165" fontId="4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9.140625" style="17" bestFit="1" customWidth="1"/>
    <col min="2" max="2" width="14.00390625" style="17" bestFit="1" customWidth="1"/>
    <col min="3" max="3" width="15.421875" style="17" bestFit="1" customWidth="1"/>
    <col min="4" max="4" width="12.00390625" style="17" bestFit="1" customWidth="1"/>
    <col min="5" max="5" width="13.421875" style="17" bestFit="1" customWidth="1"/>
    <col min="6" max="6" width="8.57421875" style="17" customWidth="1"/>
    <col min="7" max="7" width="12.8515625" style="17" customWidth="1"/>
    <col min="8" max="16384" width="9.140625" style="17" customWidth="1"/>
  </cols>
  <sheetData>
    <row r="1" spans="1:7" ht="18.75">
      <c r="A1" s="147" t="s">
        <v>45</v>
      </c>
      <c r="B1" s="147"/>
      <c r="C1" s="147"/>
      <c r="D1" s="147"/>
      <c r="E1" s="147"/>
      <c r="F1" s="147"/>
      <c r="G1" s="147"/>
    </row>
    <row r="2" spans="1:7" ht="15.75">
      <c r="A2" s="148" t="s">
        <v>115</v>
      </c>
      <c r="B2" s="148"/>
      <c r="C2" s="148"/>
      <c r="D2" s="148"/>
      <c r="E2" s="148"/>
      <c r="F2" s="148"/>
      <c r="G2" s="148"/>
    </row>
    <row r="3" spans="1:7" ht="15.75">
      <c r="A3" s="18"/>
      <c r="B3" s="18"/>
      <c r="C3" s="19"/>
      <c r="D3" s="18"/>
      <c r="E3" s="18"/>
      <c r="F3" s="20" t="s">
        <v>46</v>
      </c>
      <c r="G3" s="18"/>
    </row>
    <row r="4" spans="1:7" ht="15.75">
      <c r="A4" s="18"/>
      <c r="B4" s="18"/>
      <c r="C4" s="18"/>
      <c r="D4" s="18"/>
      <c r="E4" s="18"/>
      <c r="F4" s="18"/>
      <c r="G4" s="18"/>
    </row>
    <row r="5" spans="1:7" ht="15.75">
      <c r="A5" s="21"/>
      <c r="B5" s="35" t="s">
        <v>47</v>
      </c>
      <c r="C5" s="36" t="s">
        <v>48</v>
      </c>
      <c r="D5" s="37" t="s">
        <v>49</v>
      </c>
      <c r="E5" s="37" t="s">
        <v>50</v>
      </c>
      <c r="F5" s="149" t="s">
        <v>51</v>
      </c>
      <c r="G5" s="150"/>
    </row>
    <row r="6" spans="1:9" ht="15.75">
      <c r="A6" s="112"/>
      <c r="B6" s="34"/>
      <c r="C6" s="34"/>
      <c r="D6" s="34"/>
      <c r="E6" s="34"/>
      <c r="F6" s="33"/>
      <c r="G6" s="34"/>
      <c r="I6" s="24"/>
    </row>
    <row r="7" spans="1:7" ht="15.75">
      <c r="A7" s="122" t="s">
        <v>112</v>
      </c>
      <c r="B7" s="117">
        <v>44.041665466</v>
      </c>
      <c r="C7" s="117">
        <v>383.139383243</v>
      </c>
      <c r="D7" s="115">
        <f>+B7+C7</f>
        <v>427.181048709</v>
      </c>
      <c r="E7" s="115">
        <f>+C7-B7</f>
        <v>339.097717777</v>
      </c>
      <c r="F7" s="113" t="s">
        <v>52</v>
      </c>
      <c r="G7" s="114">
        <f>C7/B7</f>
        <v>8.699475353373776</v>
      </c>
    </row>
    <row r="8" spans="1:7" ht="15.75">
      <c r="A8" s="126" t="s">
        <v>53</v>
      </c>
      <c r="B8" s="127">
        <f>B7*100/D7</f>
        <v>10.309835981511815</v>
      </c>
      <c r="C8" s="128">
        <f>C7*100/D7</f>
        <v>89.69016401848818</v>
      </c>
      <c r="D8" s="129"/>
      <c r="E8" s="30"/>
      <c r="F8" s="31"/>
      <c r="G8" s="32"/>
    </row>
    <row r="9" spans="1:7" ht="15.75">
      <c r="A9" s="123"/>
      <c r="B9" s="120"/>
      <c r="C9" s="118"/>
      <c r="D9" s="28"/>
      <c r="E9" s="28"/>
      <c r="F9" s="29"/>
      <c r="G9" s="27"/>
    </row>
    <row r="10" spans="1:9" ht="15.75">
      <c r="A10" s="124" t="s">
        <v>113</v>
      </c>
      <c r="B10" s="121">
        <v>32.775479066</v>
      </c>
      <c r="C10" s="119">
        <v>283.627911364</v>
      </c>
      <c r="D10" s="25">
        <f>+B10+C10</f>
        <v>316.40339043</v>
      </c>
      <c r="E10" s="25">
        <f>+C10-B10</f>
        <v>250.852432298</v>
      </c>
      <c r="F10" s="26" t="s">
        <v>52</v>
      </c>
      <c r="G10" s="27">
        <f>C10/B10</f>
        <v>8.653661805914668</v>
      </c>
      <c r="H10" s="74"/>
      <c r="I10" s="61"/>
    </row>
    <row r="11" spans="1:8" ht="15.75">
      <c r="A11" s="130" t="s">
        <v>53</v>
      </c>
      <c r="B11" s="127">
        <f>B10*100/D10</f>
        <v>10.35876354594599</v>
      </c>
      <c r="C11" s="128">
        <f>C10*100/D10</f>
        <v>89.64123645405401</v>
      </c>
      <c r="D11" s="30"/>
      <c r="E11" s="30"/>
      <c r="F11" s="23"/>
      <c r="G11" s="32"/>
      <c r="H11" s="74"/>
    </row>
    <row r="12" spans="1:9" ht="15.75">
      <c r="A12" s="123"/>
      <c r="B12" s="120"/>
      <c r="C12" s="118"/>
      <c r="D12" s="28"/>
      <c r="E12" s="28"/>
      <c r="F12" s="33"/>
      <c r="G12" s="27"/>
      <c r="H12" s="74"/>
      <c r="I12" s="60"/>
    </row>
    <row r="13" spans="1:8" ht="15.75">
      <c r="A13" s="124" t="s">
        <v>127</v>
      </c>
      <c r="B13" s="121">
        <v>36.32032595917767</v>
      </c>
      <c r="C13" s="119">
        <v>466.0513672348617</v>
      </c>
      <c r="D13" s="25">
        <f>+B13+C13</f>
        <v>502.3716931940394</v>
      </c>
      <c r="E13" s="25">
        <f>+C13-B13</f>
        <v>429.731041275684</v>
      </c>
      <c r="F13" s="26" t="s">
        <v>52</v>
      </c>
      <c r="G13" s="27">
        <f>C13/B13</f>
        <v>12.831695611946913</v>
      </c>
      <c r="H13" s="74"/>
    </row>
    <row r="14" spans="1:9" ht="15.75">
      <c r="A14" s="130" t="s">
        <v>53</v>
      </c>
      <c r="B14" s="127">
        <f>B13*100/D13</f>
        <v>7.229771591678647</v>
      </c>
      <c r="C14" s="128">
        <f>C13*100/D13</f>
        <v>92.77022840832134</v>
      </c>
      <c r="D14" s="22"/>
      <c r="E14" s="22"/>
      <c r="F14" s="23"/>
      <c r="G14" s="22"/>
      <c r="I14" s="80"/>
    </row>
    <row r="15" spans="1:9" ht="15.75">
      <c r="A15" s="112"/>
      <c r="B15" s="34"/>
      <c r="C15" s="34"/>
      <c r="D15" s="34"/>
      <c r="E15" s="34"/>
      <c r="F15" s="33"/>
      <c r="G15" s="34"/>
      <c r="I15" s="74"/>
    </row>
    <row r="16" spans="1:7" ht="47.25">
      <c r="A16" s="131" t="s">
        <v>114</v>
      </c>
      <c r="B16" s="132">
        <f>B10/B7*100-100</f>
        <v>-25.58074559804612</v>
      </c>
      <c r="C16" s="132">
        <f>C10/C7*100-100</f>
        <v>-25.972655443746547</v>
      </c>
      <c r="D16" s="132">
        <f>D10/D7*100-100</f>
        <v>-25.932250181459437</v>
      </c>
      <c r="E16" s="132">
        <f>E10/E7*100-100</f>
        <v>-26.023556294481622</v>
      </c>
      <c r="F16" s="23"/>
      <c r="G16" s="22"/>
    </row>
    <row r="17" spans="1:7" ht="15.75">
      <c r="A17" s="125"/>
      <c r="B17" s="116"/>
      <c r="C17" s="116"/>
      <c r="D17" s="116"/>
      <c r="E17" s="116"/>
      <c r="F17" s="33"/>
      <c r="G17" s="34"/>
    </row>
    <row r="18" spans="1:7" ht="47.25">
      <c r="A18" s="131" t="s">
        <v>128</v>
      </c>
      <c r="B18" s="132">
        <f>B13/B10*100-100</f>
        <v>10.8155456279965</v>
      </c>
      <c r="C18" s="132">
        <f>C13/C10*100-100</f>
        <v>64.31787865783934</v>
      </c>
      <c r="D18" s="132">
        <f>D13/D10*100-100</f>
        <v>58.775698487713385</v>
      </c>
      <c r="E18" s="132">
        <f>E13/E10*100-100</f>
        <v>71.3083015934983</v>
      </c>
      <c r="F18" s="23"/>
      <c r="G18" s="22"/>
    </row>
    <row r="21" spans="2:3" ht="15.75">
      <c r="B21" s="24"/>
      <c r="C21" s="24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L25" sqref="L25"/>
    </sheetView>
  </sheetViews>
  <sheetFormatPr defaultColWidth="9.140625" defaultRowHeight="15"/>
  <cols>
    <col min="1" max="1" width="4.00390625" style="158" bestFit="1" customWidth="1"/>
    <col min="2" max="2" width="44.8515625" style="158" bestFit="1" customWidth="1"/>
    <col min="3" max="3" width="8.00390625" style="158" customWidth="1"/>
    <col min="4" max="4" width="12.7109375" style="158" bestFit="1" customWidth="1"/>
    <col min="5" max="5" width="13.421875" style="158" bestFit="1" customWidth="1"/>
    <col min="6" max="6" width="12.7109375" style="158" bestFit="1" customWidth="1"/>
    <col min="7" max="9" width="11.57421875" style="158" bestFit="1" customWidth="1"/>
    <col min="10" max="10" width="10.421875" style="158" bestFit="1" customWidth="1"/>
    <col min="11" max="16384" width="9.140625" style="158" customWidth="1"/>
  </cols>
  <sheetData>
    <row r="1" spans="1:10" ht="18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.75">
      <c r="A2" s="153" t="s">
        <v>125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5.75">
      <c r="A3" s="1"/>
      <c r="B3" s="1"/>
      <c r="C3" s="1"/>
      <c r="D3" s="1"/>
      <c r="E3" s="2" t="s">
        <v>1</v>
      </c>
      <c r="F3" s="1"/>
      <c r="G3" s="1"/>
      <c r="H3" s="1"/>
      <c r="I3" s="1" t="s">
        <v>2</v>
      </c>
      <c r="J3" s="1"/>
    </row>
    <row r="4" spans="1:10" ht="15.75">
      <c r="A4" s="3"/>
      <c r="B4" s="10"/>
      <c r="C4" s="10"/>
      <c r="D4" s="159" t="s">
        <v>3</v>
      </c>
      <c r="E4" s="160"/>
      <c r="F4" s="154" t="s">
        <v>122</v>
      </c>
      <c r="G4" s="155"/>
      <c r="H4" s="154" t="s">
        <v>126</v>
      </c>
      <c r="I4" s="155"/>
      <c r="J4" s="4" t="s">
        <v>4</v>
      </c>
    </row>
    <row r="5" spans="1:10" ht="15.75">
      <c r="A5" s="5" t="s">
        <v>5</v>
      </c>
      <c r="B5" s="7" t="s">
        <v>6</v>
      </c>
      <c r="C5" s="7" t="s">
        <v>7</v>
      </c>
      <c r="D5" s="161" t="s">
        <v>10</v>
      </c>
      <c r="E5" s="162" t="s">
        <v>11</v>
      </c>
      <c r="F5" s="151" t="s">
        <v>116</v>
      </c>
      <c r="G5" s="152"/>
      <c r="H5" s="151" t="s">
        <v>116</v>
      </c>
      <c r="I5" s="152"/>
      <c r="J5" s="6" t="s">
        <v>9</v>
      </c>
    </row>
    <row r="6" spans="1:10" ht="15.75">
      <c r="A6" s="12"/>
      <c r="B6" s="13"/>
      <c r="C6" s="13"/>
      <c r="D6" s="163" t="s">
        <v>121</v>
      </c>
      <c r="E6" s="164"/>
      <c r="F6" s="14" t="s">
        <v>10</v>
      </c>
      <c r="G6" s="13" t="s">
        <v>11</v>
      </c>
      <c r="H6" s="14" t="s">
        <v>10</v>
      </c>
      <c r="I6" s="13" t="s">
        <v>11</v>
      </c>
      <c r="J6" s="13"/>
    </row>
    <row r="7" spans="1:10" ht="15.75">
      <c r="A7" s="8">
        <v>1</v>
      </c>
      <c r="B7" s="11" t="s">
        <v>12</v>
      </c>
      <c r="C7" s="81" t="s">
        <v>13</v>
      </c>
      <c r="D7" s="165">
        <v>605294.1900001143</v>
      </c>
      <c r="E7" s="166">
        <v>8061417.319</v>
      </c>
      <c r="F7" s="176">
        <v>315967.05992322916</v>
      </c>
      <c r="G7" s="177">
        <v>3983029.219</v>
      </c>
      <c r="H7" s="176">
        <v>255745.3699002646</v>
      </c>
      <c r="I7" s="177">
        <v>3738671.28938</v>
      </c>
      <c r="J7" s="9">
        <f>I7*100/G7-100</f>
        <v>-6.134977078610277</v>
      </c>
    </row>
    <row r="8" spans="1:10" ht="15.75">
      <c r="A8" s="8">
        <v>2</v>
      </c>
      <c r="B8" s="11" t="s">
        <v>14</v>
      </c>
      <c r="C8" s="82" t="s">
        <v>15</v>
      </c>
      <c r="D8" s="167">
        <v>13319723.210000115</v>
      </c>
      <c r="E8" s="168">
        <v>5884597.045</v>
      </c>
      <c r="F8" s="178">
        <v>6753074.58</v>
      </c>
      <c r="G8" s="179">
        <v>2935889.105</v>
      </c>
      <c r="H8" s="178">
        <v>6212947.568359375</v>
      </c>
      <c r="I8" s="179">
        <v>2768740.659875</v>
      </c>
      <c r="J8" s="9">
        <f aca="true" t="shared" si="0" ref="J8:J35">I8*100/G8-100</f>
        <v>-5.693281971731693</v>
      </c>
    </row>
    <row r="9" spans="1:10" ht="15.75">
      <c r="A9" s="8">
        <v>3</v>
      </c>
      <c r="B9" s="11" t="s">
        <v>16</v>
      </c>
      <c r="C9" s="82" t="s">
        <v>17</v>
      </c>
      <c r="D9" s="167">
        <v>9723136.522827148</v>
      </c>
      <c r="E9" s="168">
        <v>732037.729</v>
      </c>
      <c r="F9" s="178">
        <v>3812646.5234375</v>
      </c>
      <c r="G9" s="179">
        <v>319974.354</v>
      </c>
      <c r="H9" s="178">
        <v>5567764.068046875</v>
      </c>
      <c r="I9" s="179">
        <v>375384.53315</v>
      </c>
      <c r="J9" s="9">
        <f t="shared" si="0"/>
        <v>17.317068839210776</v>
      </c>
    </row>
    <row r="10" spans="1:10" ht="15.75">
      <c r="A10" s="8">
        <v>4</v>
      </c>
      <c r="B10" s="11" t="s">
        <v>18</v>
      </c>
      <c r="C10" s="82" t="s">
        <v>19</v>
      </c>
      <c r="D10" s="169">
        <v>7611840</v>
      </c>
      <c r="E10" s="170">
        <v>1290528.207</v>
      </c>
      <c r="F10" s="180">
        <v>2501990</v>
      </c>
      <c r="G10" s="181">
        <v>401271.011</v>
      </c>
      <c r="H10" s="180">
        <v>3199570</v>
      </c>
      <c r="I10" s="181">
        <v>553727.97143798</v>
      </c>
      <c r="J10" s="9">
        <f t="shared" si="0"/>
        <v>37.993514671803666</v>
      </c>
    </row>
    <row r="11" spans="1:10" ht="15.75">
      <c r="A11" s="8">
        <v>5</v>
      </c>
      <c r="B11" s="11" t="s">
        <v>20</v>
      </c>
      <c r="C11" s="82" t="s">
        <v>19</v>
      </c>
      <c r="D11" s="169">
        <v>3438353</v>
      </c>
      <c r="E11" s="170">
        <v>4614611.747</v>
      </c>
      <c r="F11" s="178">
        <v>1716653</v>
      </c>
      <c r="G11" s="179">
        <v>2386128.24</v>
      </c>
      <c r="H11" s="178">
        <v>1385737</v>
      </c>
      <c r="I11" s="179">
        <v>1747026.5</v>
      </c>
      <c r="J11" s="9">
        <f t="shared" si="0"/>
        <v>-26.784048287362808</v>
      </c>
    </row>
    <row r="12" spans="1:10" ht="15.75">
      <c r="A12" s="8">
        <v>6</v>
      </c>
      <c r="B12" s="11" t="s">
        <v>21</v>
      </c>
      <c r="C12" s="82" t="s">
        <v>19</v>
      </c>
      <c r="D12" s="167">
        <v>13289066.209927427</v>
      </c>
      <c r="E12" s="168">
        <v>2400119.581</v>
      </c>
      <c r="F12" s="178">
        <v>8304085.970168456</v>
      </c>
      <c r="G12" s="179">
        <v>1288551.261</v>
      </c>
      <c r="H12" s="178">
        <v>8022263.150229645</v>
      </c>
      <c r="I12" s="179">
        <v>1637986.8716126</v>
      </c>
      <c r="J12" s="9">
        <f t="shared" si="0"/>
        <v>27.1184873422432</v>
      </c>
    </row>
    <row r="13" spans="1:10" ht="15.75">
      <c r="A13" s="8">
        <v>7</v>
      </c>
      <c r="B13" s="11" t="s">
        <v>22</v>
      </c>
      <c r="C13" s="82" t="s">
        <v>19</v>
      </c>
      <c r="D13" s="169">
        <v>28351823</v>
      </c>
      <c r="E13" s="170">
        <v>643086.332</v>
      </c>
      <c r="F13" s="178">
        <v>15286062</v>
      </c>
      <c r="G13" s="179">
        <v>242405.206</v>
      </c>
      <c r="H13" s="178">
        <v>3483853</v>
      </c>
      <c r="I13" s="179">
        <v>144537.412</v>
      </c>
      <c r="J13" s="9">
        <f t="shared" si="0"/>
        <v>-40.373635374811215</v>
      </c>
    </row>
    <row r="14" spans="1:10" ht="15.75">
      <c r="A14" s="8">
        <v>8</v>
      </c>
      <c r="B14" s="11" t="s">
        <v>23</v>
      </c>
      <c r="C14" s="82"/>
      <c r="D14" s="167"/>
      <c r="E14" s="168">
        <v>633568.19</v>
      </c>
      <c r="F14" s="178"/>
      <c r="G14" s="179">
        <v>211732.496</v>
      </c>
      <c r="H14" s="178"/>
      <c r="I14" s="179">
        <v>408297.90598493005</v>
      </c>
      <c r="J14" s="9">
        <f t="shared" si="0"/>
        <v>92.8366753797348</v>
      </c>
    </row>
    <row r="15" spans="1:10" ht="15.75">
      <c r="A15" s="8">
        <v>9</v>
      </c>
      <c r="B15" s="11" t="s">
        <v>24</v>
      </c>
      <c r="C15" s="82" t="s">
        <v>19</v>
      </c>
      <c r="D15" s="167"/>
      <c r="E15" s="168">
        <v>1244009.827</v>
      </c>
      <c r="F15" s="178">
        <v>1621979.47</v>
      </c>
      <c r="G15" s="179">
        <v>840030.521</v>
      </c>
      <c r="H15" s="178">
        <v>1692801</v>
      </c>
      <c r="I15" s="179">
        <v>304814.79764309997</v>
      </c>
      <c r="J15" s="9">
        <f t="shared" si="0"/>
        <v>-63.71384253035968</v>
      </c>
    </row>
    <row r="16" spans="1:10" ht="15.75">
      <c r="A16" s="8">
        <v>10</v>
      </c>
      <c r="B16" s="11" t="s">
        <v>25</v>
      </c>
      <c r="C16" s="82" t="s">
        <v>19</v>
      </c>
      <c r="D16" s="167">
        <v>36859.340028572085</v>
      </c>
      <c r="E16" s="168">
        <v>259844.822</v>
      </c>
      <c r="F16" s="178">
        <v>16339.8</v>
      </c>
      <c r="G16" s="179">
        <v>101019.293</v>
      </c>
      <c r="H16" s="178">
        <v>21493.510012817384</v>
      </c>
      <c r="I16" s="179">
        <v>236469.19</v>
      </c>
      <c r="J16" s="9">
        <f t="shared" si="0"/>
        <v>134.0831963652725</v>
      </c>
    </row>
    <row r="17" spans="1:10" ht="15.75">
      <c r="A17" s="8">
        <v>11</v>
      </c>
      <c r="B17" s="11" t="s">
        <v>26</v>
      </c>
      <c r="C17" s="82"/>
      <c r="D17" s="167"/>
      <c r="E17" s="168">
        <v>3181849.55</v>
      </c>
      <c r="F17" s="178"/>
      <c r="G17" s="179">
        <v>834826.249</v>
      </c>
      <c r="H17" s="178"/>
      <c r="I17" s="179">
        <v>2387588.5133938</v>
      </c>
      <c r="J17" s="9">
        <f t="shared" si="0"/>
        <v>185.9982560746961</v>
      </c>
    </row>
    <row r="18" spans="1:10" ht="15.75">
      <c r="A18" s="8">
        <v>12</v>
      </c>
      <c r="B18" s="11" t="s">
        <v>27</v>
      </c>
      <c r="C18" s="82" t="s">
        <v>19</v>
      </c>
      <c r="D18" s="169">
        <v>13475547</v>
      </c>
      <c r="E18" s="168">
        <v>1703064.982</v>
      </c>
      <c r="F18" s="180">
        <v>4468062</v>
      </c>
      <c r="G18" s="181">
        <v>602852.43</v>
      </c>
      <c r="H18" s="180">
        <v>6571582</v>
      </c>
      <c r="I18" s="181">
        <v>791535.957125</v>
      </c>
      <c r="J18" s="9">
        <f t="shared" si="0"/>
        <v>31.298460076705652</v>
      </c>
    </row>
    <row r="19" spans="1:10" ht="15.75">
      <c r="A19" s="8">
        <v>13</v>
      </c>
      <c r="B19" s="11" t="s">
        <v>28</v>
      </c>
      <c r="C19" s="82"/>
      <c r="D19" s="167"/>
      <c r="E19" s="170">
        <v>1016562.946</v>
      </c>
      <c r="F19" s="178"/>
      <c r="G19" s="181">
        <v>238255.179</v>
      </c>
      <c r="H19" s="178"/>
      <c r="I19" s="181">
        <v>295845.52561</v>
      </c>
      <c r="J19" s="9">
        <f t="shared" si="0"/>
        <v>24.171708187715822</v>
      </c>
    </row>
    <row r="20" spans="1:10" ht="15.75">
      <c r="A20" s="8">
        <v>14</v>
      </c>
      <c r="B20" s="11" t="s">
        <v>29</v>
      </c>
      <c r="C20" s="82"/>
      <c r="D20" s="167"/>
      <c r="E20" s="168">
        <v>5356193.772</v>
      </c>
      <c r="F20" s="178"/>
      <c r="G20" s="179">
        <v>2250862.198</v>
      </c>
      <c r="H20" s="178"/>
      <c r="I20" s="179">
        <v>2949839.7363813</v>
      </c>
      <c r="J20" s="9">
        <f t="shared" si="0"/>
        <v>31.05376859597959</v>
      </c>
    </row>
    <row r="21" spans="1:10" ht="15.75">
      <c r="A21" s="8">
        <v>15</v>
      </c>
      <c r="B21" s="11" t="s">
        <v>30</v>
      </c>
      <c r="C21" s="82"/>
      <c r="D21" s="167"/>
      <c r="E21" s="168">
        <v>3394409.11</v>
      </c>
      <c r="F21" s="178"/>
      <c r="G21" s="179">
        <v>1473161.394</v>
      </c>
      <c r="H21" s="178"/>
      <c r="I21" s="179">
        <v>1588605.6122</v>
      </c>
      <c r="J21" s="9">
        <f t="shared" si="0"/>
        <v>7.8364949468666225</v>
      </c>
    </row>
    <row r="22" spans="1:10" ht="15.75">
      <c r="A22" s="8">
        <v>16</v>
      </c>
      <c r="B22" s="11" t="s">
        <v>31</v>
      </c>
      <c r="C22" s="82"/>
      <c r="D22" s="167"/>
      <c r="E22" s="168">
        <v>2885388.657</v>
      </c>
      <c r="F22" s="180"/>
      <c r="G22" s="181">
        <v>1678082.064</v>
      </c>
      <c r="H22" s="178"/>
      <c r="I22" s="181">
        <v>1439998.781</v>
      </c>
      <c r="J22" s="9">
        <f t="shared" si="0"/>
        <v>-14.187821210155079</v>
      </c>
    </row>
    <row r="23" spans="1:10" ht="15.75">
      <c r="A23" s="8">
        <v>17</v>
      </c>
      <c r="B23" s="11" t="s">
        <v>32</v>
      </c>
      <c r="C23" s="82"/>
      <c r="D23" s="167"/>
      <c r="E23" s="170">
        <v>1921925.582</v>
      </c>
      <c r="F23" s="178"/>
      <c r="G23" s="181">
        <v>850587.904</v>
      </c>
      <c r="H23" s="178"/>
      <c r="I23" s="181">
        <v>723344.794</v>
      </c>
      <c r="J23" s="9">
        <f t="shared" si="0"/>
        <v>-14.9594309302569</v>
      </c>
    </row>
    <row r="24" spans="1:10" ht="15.75">
      <c r="A24" s="8">
        <v>18</v>
      </c>
      <c r="B24" s="11" t="s">
        <v>33</v>
      </c>
      <c r="C24" s="82"/>
      <c r="D24" s="167"/>
      <c r="E24" s="170">
        <v>536193.656</v>
      </c>
      <c r="F24" s="178"/>
      <c r="G24" s="181">
        <v>217696.725</v>
      </c>
      <c r="H24" s="178"/>
      <c r="I24" s="181">
        <v>215708.69375</v>
      </c>
      <c r="J24" s="9">
        <f t="shared" si="0"/>
        <v>-0.9132113723805446</v>
      </c>
    </row>
    <row r="25" spans="1:10" ht="15.75">
      <c r="A25" s="8">
        <v>19</v>
      </c>
      <c r="B25" s="11" t="s">
        <v>34</v>
      </c>
      <c r="C25" s="82"/>
      <c r="D25" s="182"/>
      <c r="E25" s="170">
        <v>1273780.582</v>
      </c>
      <c r="F25" s="178"/>
      <c r="G25" s="179">
        <v>697278.132</v>
      </c>
      <c r="H25" s="178"/>
      <c r="I25" s="179">
        <v>838398.2031</v>
      </c>
      <c r="J25" s="9">
        <f t="shared" si="0"/>
        <v>20.238705994582958</v>
      </c>
    </row>
    <row r="26" spans="1:10" ht="15.75">
      <c r="A26" s="8">
        <v>20</v>
      </c>
      <c r="B26" s="11" t="s">
        <v>35</v>
      </c>
      <c r="C26" s="82"/>
      <c r="D26" s="167"/>
      <c r="E26" s="170">
        <v>751804.572</v>
      </c>
      <c r="F26" s="178"/>
      <c r="G26" s="181">
        <v>512125.78</v>
      </c>
      <c r="H26" s="178"/>
      <c r="I26" s="181">
        <v>374042.88652</v>
      </c>
      <c r="J26" s="9">
        <f t="shared" si="0"/>
        <v>-26.96269136851498</v>
      </c>
    </row>
    <row r="27" spans="1:10" ht="15.75">
      <c r="A27" s="8">
        <v>21</v>
      </c>
      <c r="B27" s="11" t="s">
        <v>36</v>
      </c>
      <c r="C27" s="82"/>
      <c r="D27" s="167"/>
      <c r="E27" s="168">
        <v>751277.976</v>
      </c>
      <c r="F27" s="178"/>
      <c r="G27" s="181">
        <v>475068.567</v>
      </c>
      <c r="H27" s="178"/>
      <c r="I27" s="181">
        <v>306277.703125</v>
      </c>
      <c r="J27" s="9">
        <f t="shared" si="0"/>
        <v>-35.529789929250356</v>
      </c>
    </row>
    <row r="28" spans="1:10" ht="15.75">
      <c r="A28" s="8">
        <v>22</v>
      </c>
      <c r="B28" s="11" t="s">
        <v>37</v>
      </c>
      <c r="C28" s="82"/>
      <c r="D28" s="167"/>
      <c r="E28" s="170">
        <v>654007.594</v>
      </c>
      <c r="F28" s="178"/>
      <c r="G28" s="181">
        <v>349862.482</v>
      </c>
      <c r="H28" s="178"/>
      <c r="I28" s="181">
        <v>398679.43839222396</v>
      </c>
      <c r="J28" s="9">
        <f t="shared" si="0"/>
        <v>13.95318415200174</v>
      </c>
    </row>
    <row r="29" spans="1:10" ht="15.75">
      <c r="A29" s="8">
        <v>23</v>
      </c>
      <c r="B29" s="11" t="s">
        <v>38</v>
      </c>
      <c r="C29" s="82"/>
      <c r="D29" s="167"/>
      <c r="E29" s="170">
        <v>132337.275</v>
      </c>
      <c r="F29" s="178"/>
      <c r="G29" s="181">
        <v>63850.227</v>
      </c>
      <c r="H29" s="178"/>
      <c r="I29" s="181">
        <v>72117.307</v>
      </c>
      <c r="J29" s="9">
        <f t="shared" si="0"/>
        <v>12.947612543335211</v>
      </c>
    </row>
    <row r="30" spans="1:10" ht="15.75">
      <c r="A30" s="8">
        <v>24</v>
      </c>
      <c r="B30" s="11" t="s">
        <v>39</v>
      </c>
      <c r="C30" s="82"/>
      <c r="D30" s="169"/>
      <c r="E30" s="170">
        <v>1603307.412</v>
      </c>
      <c r="F30" s="178"/>
      <c r="G30" s="181">
        <v>859540.458</v>
      </c>
      <c r="H30" s="178"/>
      <c r="I30" s="181">
        <v>916242.563</v>
      </c>
      <c r="J30" s="9">
        <f t="shared" si="0"/>
        <v>6.596793027280626</v>
      </c>
    </row>
    <row r="31" spans="1:10" ht="15.75">
      <c r="A31" s="8">
        <v>25</v>
      </c>
      <c r="B31" s="11" t="s">
        <v>40</v>
      </c>
      <c r="C31" s="82"/>
      <c r="D31" s="169"/>
      <c r="E31" s="170">
        <v>4666971.927</v>
      </c>
      <c r="F31" s="178"/>
      <c r="G31" s="179">
        <v>2533571.669</v>
      </c>
      <c r="H31" s="178"/>
      <c r="I31" s="179">
        <v>2792380.6200437997</v>
      </c>
      <c r="J31" s="9">
        <f t="shared" si="0"/>
        <v>10.215181761404494</v>
      </c>
    </row>
    <row r="32" spans="1:10" ht="15.75">
      <c r="A32" s="8">
        <v>26</v>
      </c>
      <c r="B32" s="11" t="s">
        <v>41</v>
      </c>
      <c r="C32" s="82"/>
      <c r="D32" s="167"/>
      <c r="E32" s="168">
        <v>1130608.728</v>
      </c>
      <c r="F32" s="178"/>
      <c r="G32" s="181">
        <v>513450.641</v>
      </c>
      <c r="H32" s="178"/>
      <c r="I32" s="181">
        <v>547321.141</v>
      </c>
      <c r="J32" s="9">
        <f t="shared" si="0"/>
        <v>6.59664187662392</v>
      </c>
    </row>
    <row r="33" spans="1:10" ht="15.75">
      <c r="A33" s="8">
        <v>27</v>
      </c>
      <c r="B33" s="11" t="s">
        <v>42</v>
      </c>
      <c r="C33" s="82"/>
      <c r="D33" s="167"/>
      <c r="E33" s="170">
        <v>351940.29</v>
      </c>
      <c r="F33" s="178"/>
      <c r="G33" s="181">
        <v>159653.805</v>
      </c>
      <c r="H33" s="178"/>
      <c r="I33" s="181">
        <v>169831.592</v>
      </c>
      <c r="J33" s="9">
        <f t="shared" si="0"/>
        <v>6.374910388136385</v>
      </c>
    </row>
    <row r="34" spans="1:10" ht="15.75">
      <c r="A34" s="8">
        <v>28</v>
      </c>
      <c r="B34" s="11" t="s">
        <v>43</v>
      </c>
      <c r="C34" s="83"/>
      <c r="D34" s="171"/>
      <c r="E34" s="172">
        <f>E35-SUM(E7:E33)</f>
        <v>14062217.186999999</v>
      </c>
      <c r="F34" s="183"/>
      <c r="G34" s="184">
        <v>5754722.456</v>
      </c>
      <c r="H34" s="183"/>
      <c r="I34" s="184">
        <v>7596909.760452938</v>
      </c>
      <c r="J34" s="9">
        <f t="shared" si="0"/>
        <v>32.011748933820996</v>
      </c>
    </row>
    <row r="35" spans="1:10" ht="15.75">
      <c r="A35" s="15"/>
      <c r="B35" s="16" t="s">
        <v>44</v>
      </c>
      <c r="C35" s="13"/>
      <c r="D35" s="173"/>
      <c r="E35" s="174">
        <v>71137662.597</v>
      </c>
      <c r="F35" s="145"/>
      <c r="G35" s="175">
        <v>32775479.066</v>
      </c>
      <c r="H35" s="146"/>
      <c r="I35" s="175">
        <v>36320325.95917767</v>
      </c>
      <c r="J35" s="110">
        <f t="shared" si="0"/>
        <v>10.815545627996514</v>
      </c>
    </row>
  </sheetData>
  <sheetProtection/>
  <mergeCells count="8">
    <mergeCell ref="D6:E6"/>
    <mergeCell ref="F5:G5"/>
    <mergeCell ref="H5:I5"/>
    <mergeCell ref="A1:J1"/>
    <mergeCell ref="A2:J2"/>
    <mergeCell ref="D4:E4"/>
    <mergeCell ref="F4:G4"/>
    <mergeCell ref="H4:I4"/>
  </mergeCells>
  <printOptions/>
  <pageMargins left="0.25" right="0.25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84" bestFit="1" customWidth="1"/>
    <col min="2" max="2" width="48.57421875" style="84" bestFit="1" customWidth="1"/>
    <col min="3" max="3" width="23.57421875" style="84" bestFit="1" customWidth="1"/>
    <col min="4" max="4" width="22.7109375" style="84" bestFit="1" customWidth="1"/>
    <col min="5" max="5" width="18.28125" style="84" bestFit="1" customWidth="1"/>
    <col min="6" max="6" width="10.421875" style="84" bestFit="1" customWidth="1"/>
    <col min="7" max="7" width="14.7109375" style="84" bestFit="1" customWidth="1"/>
    <col min="8" max="16384" width="9.140625" style="84" customWidth="1"/>
  </cols>
  <sheetData>
    <row r="1" spans="1:6" ht="18.75">
      <c r="A1" s="156" t="s">
        <v>54</v>
      </c>
      <c r="B1" s="156"/>
      <c r="C1" s="156"/>
      <c r="D1" s="156"/>
      <c r="E1" s="156"/>
      <c r="F1" s="156"/>
    </row>
    <row r="2" spans="1:6" ht="18.75">
      <c r="A2" s="156" t="s">
        <v>124</v>
      </c>
      <c r="B2" s="156"/>
      <c r="C2" s="156"/>
      <c r="D2" s="156"/>
      <c r="E2" s="156"/>
      <c r="F2" s="156"/>
    </row>
    <row r="3" spans="1:6" ht="15.75">
      <c r="A3" s="85"/>
      <c r="B3" s="86"/>
      <c r="C3" s="86" t="s">
        <v>83</v>
      </c>
      <c r="D3" s="86"/>
      <c r="E3" s="87" t="s">
        <v>2</v>
      </c>
      <c r="F3" s="86"/>
    </row>
    <row r="4" spans="1:6" ht="15.75">
      <c r="A4" s="88" t="s">
        <v>5</v>
      </c>
      <c r="B4" s="135" t="s">
        <v>6</v>
      </c>
      <c r="C4" s="89" t="s">
        <v>55</v>
      </c>
      <c r="D4" s="89" t="s">
        <v>55</v>
      </c>
      <c r="E4" s="89" t="s">
        <v>123</v>
      </c>
      <c r="F4" s="90" t="s">
        <v>4</v>
      </c>
    </row>
    <row r="5" spans="1:6" ht="15.75">
      <c r="A5" s="91"/>
      <c r="B5" s="133"/>
      <c r="C5" s="92" t="s">
        <v>56</v>
      </c>
      <c r="D5" s="92" t="s">
        <v>56</v>
      </c>
      <c r="E5" s="92" t="s">
        <v>129</v>
      </c>
      <c r="F5" s="93" t="s">
        <v>9</v>
      </c>
    </row>
    <row r="6" spans="1:6" ht="15.75">
      <c r="A6" s="94"/>
      <c r="B6" s="134"/>
      <c r="C6" s="111" t="s">
        <v>8</v>
      </c>
      <c r="D6" s="95" t="s">
        <v>116</v>
      </c>
      <c r="E6" s="95" t="s">
        <v>116</v>
      </c>
      <c r="F6" s="96"/>
    </row>
    <row r="7" spans="1:6" ht="15.75">
      <c r="A7" s="91">
        <v>1</v>
      </c>
      <c r="B7" s="137" t="s">
        <v>57</v>
      </c>
      <c r="C7" s="143">
        <v>78250399.105</v>
      </c>
      <c r="D7" s="97">
        <v>25942675.625</v>
      </c>
      <c r="E7" s="97">
        <v>50654926.9589876</v>
      </c>
      <c r="F7" s="98">
        <f>E7/D7*100-100</f>
        <v>95.25714190472056</v>
      </c>
    </row>
    <row r="8" spans="1:6" ht="15.75">
      <c r="A8" s="91">
        <v>2</v>
      </c>
      <c r="B8" s="137" t="s">
        <v>58</v>
      </c>
      <c r="C8" s="105">
        <v>69193189.078</v>
      </c>
      <c r="D8" s="97">
        <v>21495276.019</v>
      </c>
      <c r="E8" s="97">
        <v>51810009.70073627</v>
      </c>
      <c r="F8" s="98">
        <f aca="true" t="shared" si="0" ref="F8:F36">E8/D8*100-100</f>
        <v>141.02974837327332</v>
      </c>
    </row>
    <row r="9" spans="1:6" ht="15.75">
      <c r="A9" s="91">
        <v>3</v>
      </c>
      <c r="B9" s="137" t="s">
        <v>59</v>
      </c>
      <c r="C9" s="105">
        <v>66630557.366</v>
      </c>
      <c r="D9" s="107">
        <v>17492205.438</v>
      </c>
      <c r="E9" s="107">
        <v>46922549.96243992</v>
      </c>
      <c r="F9" s="98">
        <f t="shared" si="0"/>
        <v>168.24833568730872</v>
      </c>
    </row>
    <row r="10" spans="1:6" ht="15.75">
      <c r="A10" s="91">
        <v>4</v>
      </c>
      <c r="B10" s="137" t="s">
        <v>60</v>
      </c>
      <c r="C10" s="105">
        <v>57112432.394</v>
      </c>
      <c r="D10" s="107">
        <v>16884040.701</v>
      </c>
      <c r="E10" s="107">
        <v>38224853.2929151</v>
      </c>
      <c r="F10" s="98">
        <f t="shared" si="0"/>
        <v>126.39635837084384</v>
      </c>
    </row>
    <row r="11" spans="1:6" ht="15.75">
      <c r="A11" s="91">
        <v>5</v>
      </c>
      <c r="B11" s="139" t="s">
        <v>62</v>
      </c>
      <c r="C11" s="105">
        <v>39341399.271</v>
      </c>
      <c r="D11" s="107">
        <v>14684030.489</v>
      </c>
      <c r="E11" s="107">
        <v>19024102.88841909</v>
      </c>
      <c r="F11" s="98">
        <f t="shared" si="0"/>
        <v>29.55641097769646</v>
      </c>
    </row>
    <row r="12" spans="1:6" ht="15.75">
      <c r="A12" s="91">
        <v>6</v>
      </c>
      <c r="B12" s="137" t="s">
        <v>61</v>
      </c>
      <c r="C12" s="105">
        <v>23727616.81</v>
      </c>
      <c r="D12" s="97">
        <v>10560353.586</v>
      </c>
      <c r="E12" s="97">
        <v>15819127.264661206</v>
      </c>
      <c r="F12" s="98">
        <f t="shared" si="0"/>
        <v>49.79732577925074</v>
      </c>
    </row>
    <row r="13" spans="1:6" ht="15.75">
      <c r="A13" s="91">
        <v>7</v>
      </c>
      <c r="B13" s="136" t="s">
        <v>63</v>
      </c>
      <c r="C13" s="105">
        <v>34578153.542</v>
      </c>
      <c r="D13" s="97">
        <v>13054373.705</v>
      </c>
      <c r="E13" s="97">
        <v>20804768.781252567</v>
      </c>
      <c r="F13" s="98">
        <f t="shared" si="0"/>
        <v>59.370102705762605</v>
      </c>
    </row>
    <row r="14" spans="1:6" ht="15.75">
      <c r="A14" s="91">
        <v>8</v>
      </c>
      <c r="B14" s="136" t="s">
        <v>64</v>
      </c>
      <c r="C14" s="105">
        <v>16079514.843</v>
      </c>
      <c r="D14" s="107">
        <v>10662583.886</v>
      </c>
      <c r="E14" s="107">
        <v>11798337.575</v>
      </c>
      <c r="F14" s="98">
        <f t="shared" si="0"/>
        <v>10.65176791238423</v>
      </c>
    </row>
    <row r="15" spans="1:6" ht="15.75">
      <c r="A15" s="91">
        <v>9</v>
      </c>
      <c r="B15" s="137" t="s">
        <v>65</v>
      </c>
      <c r="C15" s="105">
        <v>12867411.791</v>
      </c>
      <c r="D15" s="97">
        <v>6683815.114</v>
      </c>
      <c r="E15" s="97">
        <v>7116045.539540755</v>
      </c>
      <c r="F15" s="98">
        <f t="shared" si="0"/>
        <v>6.466821989665746</v>
      </c>
    </row>
    <row r="16" spans="1:6" ht="15.75">
      <c r="A16" s="91">
        <v>10</v>
      </c>
      <c r="B16" s="137" t="s">
        <v>67</v>
      </c>
      <c r="C16" s="105">
        <v>15812345.938</v>
      </c>
      <c r="D16" s="97">
        <v>6728472.396</v>
      </c>
      <c r="E16" s="97">
        <v>8035354.098960352</v>
      </c>
      <c r="F16" s="98">
        <f t="shared" si="0"/>
        <v>19.42315619422439</v>
      </c>
    </row>
    <row r="17" spans="1:6" ht="15.75">
      <c r="A17" s="91">
        <v>11</v>
      </c>
      <c r="B17" s="137" t="s">
        <v>66</v>
      </c>
      <c r="C17" s="105">
        <v>26526003.517</v>
      </c>
      <c r="D17" s="107">
        <v>14290210.569</v>
      </c>
      <c r="E17" s="107">
        <v>11467231.466895122</v>
      </c>
      <c r="F17" s="98">
        <f t="shared" si="0"/>
        <v>-19.754636143912492</v>
      </c>
    </row>
    <row r="18" spans="1:6" ht="15.75">
      <c r="A18" s="91">
        <v>12</v>
      </c>
      <c r="B18" s="140" t="s">
        <v>109</v>
      </c>
      <c r="C18" s="105">
        <v>7122104.969</v>
      </c>
      <c r="D18" s="107">
        <v>3939089.762</v>
      </c>
      <c r="E18" s="107">
        <v>4162770.877</v>
      </c>
      <c r="F18" s="98">
        <f t="shared" si="0"/>
        <v>5.678497534070658</v>
      </c>
    </row>
    <row r="19" spans="1:6" ht="15.75">
      <c r="A19" s="91">
        <v>13</v>
      </c>
      <c r="B19" s="137" t="s">
        <v>68</v>
      </c>
      <c r="C19" s="105">
        <v>15945240.277</v>
      </c>
      <c r="D19" s="107">
        <v>6238952.958</v>
      </c>
      <c r="E19" s="107">
        <v>4000795.016925781</v>
      </c>
      <c r="F19" s="98">
        <f t="shared" si="0"/>
        <v>-35.87393519619833</v>
      </c>
    </row>
    <row r="20" spans="1:6" ht="15.75">
      <c r="A20" s="91">
        <v>14</v>
      </c>
      <c r="B20" s="139" t="s">
        <v>69</v>
      </c>
      <c r="C20" s="105">
        <v>12360203.661</v>
      </c>
      <c r="D20" s="107">
        <v>4740810.126</v>
      </c>
      <c r="E20" s="107">
        <v>6514769.42484</v>
      </c>
      <c r="F20" s="98">
        <f t="shared" si="0"/>
        <v>37.41890629854768</v>
      </c>
    </row>
    <row r="21" spans="1:6" ht="15.75">
      <c r="A21" s="91">
        <v>15</v>
      </c>
      <c r="B21" s="141" t="s">
        <v>70</v>
      </c>
      <c r="C21" s="105">
        <v>9410803.257</v>
      </c>
      <c r="D21" s="97">
        <v>3810746.223</v>
      </c>
      <c r="E21" s="97">
        <v>5443879.214775347</v>
      </c>
      <c r="F21" s="98">
        <f t="shared" si="0"/>
        <v>42.855989252668394</v>
      </c>
    </row>
    <row r="22" spans="1:6" ht="15.75">
      <c r="A22" s="91">
        <v>16</v>
      </c>
      <c r="B22" s="137" t="s">
        <v>71</v>
      </c>
      <c r="C22" s="105">
        <v>9993904.948</v>
      </c>
      <c r="D22" s="97">
        <v>3791540.098</v>
      </c>
      <c r="E22" s="97">
        <v>4760128.42681512</v>
      </c>
      <c r="F22" s="98">
        <f t="shared" si="0"/>
        <v>25.546039439910984</v>
      </c>
    </row>
    <row r="23" spans="1:6" ht="15.75">
      <c r="A23" s="91">
        <v>17</v>
      </c>
      <c r="B23" s="137" t="s">
        <v>73</v>
      </c>
      <c r="C23" s="105">
        <v>9531145.524</v>
      </c>
      <c r="D23" s="107">
        <v>2718067.651</v>
      </c>
      <c r="E23" s="107">
        <v>2557092.4855</v>
      </c>
      <c r="F23" s="98">
        <f t="shared" si="0"/>
        <v>-5.922412028294289</v>
      </c>
    </row>
    <row r="24" spans="1:6" ht="15.75">
      <c r="A24" s="91">
        <v>18</v>
      </c>
      <c r="B24" s="141" t="s">
        <v>72</v>
      </c>
      <c r="C24" s="105">
        <v>7064469.198</v>
      </c>
      <c r="D24" s="107">
        <v>2592858.081</v>
      </c>
      <c r="E24" s="107">
        <v>3832054.276721821</v>
      </c>
      <c r="F24" s="98">
        <f t="shared" si="0"/>
        <v>47.79267345183408</v>
      </c>
    </row>
    <row r="25" spans="1:6" ht="15.75">
      <c r="A25" s="91">
        <v>19</v>
      </c>
      <c r="B25" s="141" t="s">
        <v>74</v>
      </c>
      <c r="C25" s="105">
        <v>6151627.873</v>
      </c>
      <c r="D25" s="107">
        <v>2108969.005</v>
      </c>
      <c r="E25" s="107">
        <v>4089881.484336648</v>
      </c>
      <c r="F25" s="98">
        <f t="shared" si="0"/>
        <v>93.92800342917548</v>
      </c>
    </row>
    <row r="26" spans="1:6" ht="15.75">
      <c r="A26" s="91">
        <v>20</v>
      </c>
      <c r="B26" s="141" t="s">
        <v>75</v>
      </c>
      <c r="C26" s="105">
        <v>4972339.994</v>
      </c>
      <c r="D26" s="107">
        <v>2348501.945</v>
      </c>
      <c r="E26" s="107">
        <v>2287029.072661748</v>
      </c>
      <c r="F26" s="98">
        <f t="shared" si="0"/>
        <v>-2.6175355089284977</v>
      </c>
    </row>
    <row r="27" spans="1:6" ht="15.75">
      <c r="A27" s="91">
        <v>21</v>
      </c>
      <c r="B27" s="141" t="s">
        <v>41</v>
      </c>
      <c r="C27" s="105">
        <v>4757397.117</v>
      </c>
      <c r="D27" s="107">
        <v>1859761.777</v>
      </c>
      <c r="E27" s="107">
        <v>2624419.1777761816</v>
      </c>
      <c r="F27" s="98">
        <f t="shared" si="0"/>
        <v>41.11587893851964</v>
      </c>
    </row>
    <row r="28" spans="1:6" ht="15.75">
      <c r="A28" s="91">
        <v>22</v>
      </c>
      <c r="B28" s="137" t="s">
        <v>76</v>
      </c>
      <c r="C28" s="105">
        <v>3816195.994</v>
      </c>
      <c r="D28" s="107">
        <v>1821337.751</v>
      </c>
      <c r="E28" s="107">
        <v>1909792.8137574415</v>
      </c>
      <c r="F28" s="98">
        <f t="shared" si="0"/>
        <v>4.8565985473520925</v>
      </c>
    </row>
    <row r="29" spans="1:6" ht="15.75">
      <c r="A29" s="91">
        <v>23</v>
      </c>
      <c r="B29" s="141" t="s">
        <v>80</v>
      </c>
      <c r="C29" s="105">
        <v>4863690.617</v>
      </c>
      <c r="D29" s="107">
        <v>1919317.535</v>
      </c>
      <c r="E29" s="107">
        <v>1626782.86119</v>
      </c>
      <c r="F29" s="98">
        <f t="shared" si="0"/>
        <v>-15.241598561751275</v>
      </c>
    </row>
    <row r="30" spans="1:6" ht="15.75">
      <c r="A30" s="91">
        <v>24</v>
      </c>
      <c r="B30" s="141" t="s">
        <v>78</v>
      </c>
      <c r="C30" s="105">
        <v>3552450.952</v>
      </c>
      <c r="D30" s="107">
        <v>1437749.839</v>
      </c>
      <c r="E30" s="107">
        <v>1800617.2161700001</v>
      </c>
      <c r="F30" s="98">
        <f t="shared" si="0"/>
        <v>25.238561488720862</v>
      </c>
    </row>
    <row r="31" spans="1:6" ht="15.75">
      <c r="A31" s="91">
        <v>25</v>
      </c>
      <c r="B31" s="137" t="s">
        <v>77</v>
      </c>
      <c r="C31" s="105">
        <v>2852795.131</v>
      </c>
      <c r="D31" s="107">
        <v>1042617.468</v>
      </c>
      <c r="E31" s="107">
        <v>1962054.603453125</v>
      </c>
      <c r="F31" s="98">
        <f t="shared" si="0"/>
        <v>88.18547201370359</v>
      </c>
    </row>
    <row r="32" spans="1:6" ht="15.75">
      <c r="A32" s="91">
        <v>26</v>
      </c>
      <c r="B32" s="137" t="s">
        <v>79</v>
      </c>
      <c r="C32" s="105">
        <v>9835490.589</v>
      </c>
      <c r="D32" s="107">
        <v>1526386.95</v>
      </c>
      <c r="E32" s="107">
        <v>8970470.259382812</v>
      </c>
      <c r="F32" s="98">
        <f t="shared" si="0"/>
        <v>487.6930656006207</v>
      </c>
    </row>
    <row r="33" spans="1:6" ht="15.75">
      <c r="A33" s="91">
        <v>27</v>
      </c>
      <c r="B33" s="141" t="s">
        <v>81</v>
      </c>
      <c r="C33" s="105">
        <v>1534594.594</v>
      </c>
      <c r="D33" s="107">
        <v>698812.813</v>
      </c>
      <c r="E33" s="107">
        <v>652296.59485</v>
      </c>
      <c r="F33" s="98">
        <f t="shared" si="0"/>
        <v>-6.656463259496633</v>
      </c>
    </row>
    <row r="34" spans="1:6" ht="15.75">
      <c r="A34" s="91">
        <v>28</v>
      </c>
      <c r="B34" s="137" t="s">
        <v>82</v>
      </c>
      <c r="C34" s="105">
        <v>1871961.463</v>
      </c>
      <c r="D34" s="97">
        <v>574670.423</v>
      </c>
      <c r="E34" s="97">
        <v>509574.68913701415</v>
      </c>
      <c r="F34" s="98">
        <f t="shared" si="0"/>
        <v>-11.327489854647666</v>
      </c>
    </row>
    <row r="35" spans="1:7" ht="15.75">
      <c r="A35" s="91">
        <v>29</v>
      </c>
      <c r="B35" s="137" t="s">
        <v>43</v>
      </c>
      <c r="C35" s="144">
        <f>C36-SUM(C7:C34)</f>
        <v>225390521.16199994</v>
      </c>
      <c r="D35" s="99">
        <v>81979683.431</v>
      </c>
      <c r="E35" s="99">
        <v>126669651.20976068</v>
      </c>
      <c r="F35" s="98">
        <f t="shared" si="0"/>
        <v>54.51346712795612</v>
      </c>
      <c r="G35" s="106">
        <f>G36-SUM(G7:G34)</f>
        <v>0</v>
      </c>
    </row>
    <row r="36" spans="1:6" s="102" customFormat="1" ht="15.75">
      <c r="A36" s="100"/>
      <c r="B36" s="142" t="s">
        <v>44</v>
      </c>
      <c r="C36" s="138">
        <v>781145960.975</v>
      </c>
      <c r="D36" s="108">
        <v>283627911.364</v>
      </c>
      <c r="E36" s="108">
        <v>466051367.2348617</v>
      </c>
      <c r="F36" s="101">
        <f t="shared" si="0"/>
        <v>64.31787865783934</v>
      </c>
    </row>
    <row r="37" spans="1:6" ht="15.75">
      <c r="A37" s="85"/>
      <c r="D37" s="103"/>
      <c r="E37" s="104"/>
      <c r="F37" s="85"/>
    </row>
  </sheetData>
  <sheetProtection/>
  <mergeCells count="2">
    <mergeCell ref="A1:F1"/>
    <mergeCell ref="A2:F2"/>
  </mergeCells>
  <printOptions/>
  <pageMargins left="0.7" right="0.7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.8515625" style="38" bestFit="1" customWidth="1"/>
    <col min="2" max="2" width="17.140625" style="38" customWidth="1"/>
    <col min="3" max="4" width="22.7109375" style="38" bestFit="1" customWidth="1"/>
    <col min="5" max="5" width="13.57421875" style="38" bestFit="1" customWidth="1"/>
    <col min="6" max="16384" width="9.140625" style="38" customWidth="1"/>
  </cols>
  <sheetData>
    <row r="1" spans="2:5" ht="18.75">
      <c r="B1" s="157" t="s">
        <v>84</v>
      </c>
      <c r="C1" s="157"/>
      <c r="D1" s="157"/>
      <c r="E1" s="157"/>
    </row>
    <row r="2" spans="2:5" ht="15.75">
      <c r="B2" s="148" t="s">
        <v>117</v>
      </c>
      <c r="C2" s="148"/>
      <c r="D2" s="148"/>
      <c r="E2" s="148"/>
    </row>
    <row r="3" spans="2:5" ht="15.75">
      <c r="B3" s="39" t="s">
        <v>85</v>
      </c>
      <c r="C3" s="17"/>
      <c r="D3" s="17"/>
      <c r="E3" s="20" t="s">
        <v>46</v>
      </c>
    </row>
    <row r="4" spans="1:5" ht="15.75">
      <c r="A4" s="75" t="s">
        <v>111</v>
      </c>
      <c r="B4" s="58" t="s">
        <v>108</v>
      </c>
      <c r="C4" s="40" t="s">
        <v>3</v>
      </c>
      <c r="D4" s="40" t="s">
        <v>126</v>
      </c>
      <c r="E4" s="41" t="s">
        <v>86</v>
      </c>
    </row>
    <row r="5" spans="1:5" ht="15.75">
      <c r="A5" s="76"/>
      <c r="B5" s="52"/>
      <c r="C5" s="65" t="s">
        <v>118</v>
      </c>
      <c r="D5" s="65" t="s">
        <v>118</v>
      </c>
      <c r="E5" s="42"/>
    </row>
    <row r="6" spans="1:5" ht="15.75">
      <c r="A6" s="77">
        <v>1</v>
      </c>
      <c r="B6" s="109" t="s">
        <v>87</v>
      </c>
      <c r="C6" s="43">
        <v>17.571409383</v>
      </c>
      <c r="D6" s="67">
        <v>20.4413246438933</v>
      </c>
      <c r="E6" s="63">
        <f>+D6/C6*100-100</f>
        <v>16.332868914145777</v>
      </c>
    </row>
    <row r="7" spans="1:5" ht="15.75">
      <c r="A7" s="77">
        <v>2</v>
      </c>
      <c r="B7" s="109" t="s">
        <v>88</v>
      </c>
      <c r="C7" s="44">
        <v>4.521250106</v>
      </c>
      <c r="D7" s="68">
        <v>4.6798576477225</v>
      </c>
      <c r="E7" s="64">
        <f aca="true" t="shared" si="0" ref="E7:E20">+D7/C7*100-100</f>
        <v>3.508046182006524</v>
      </c>
    </row>
    <row r="8" spans="1:5" ht="15.75">
      <c r="A8" s="77">
        <v>3</v>
      </c>
      <c r="B8" s="109" t="s">
        <v>96</v>
      </c>
      <c r="C8" s="44">
        <v>0.638155323</v>
      </c>
      <c r="D8" s="68">
        <v>1.6598395427813</v>
      </c>
      <c r="E8" s="64">
        <f t="shared" si="0"/>
        <v>160.09961571397878</v>
      </c>
    </row>
    <row r="9" spans="1:5" ht="15.75">
      <c r="A9" s="77">
        <v>4</v>
      </c>
      <c r="B9" s="109" t="s">
        <v>89</v>
      </c>
      <c r="C9" s="44">
        <v>1.619544254</v>
      </c>
      <c r="D9" s="68">
        <v>1.63333071585</v>
      </c>
      <c r="E9" s="64">
        <f t="shared" si="0"/>
        <v>0.8512556428112106</v>
      </c>
    </row>
    <row r="10" spans="1:5" ht="15.75">
      <c r="A10" s="77">
        <v>5</v>
      </c>
      <c r="B10" s="109" t="s">
        <v>90</v>
      </c>
      <c r="C10" s="44">
        <v>1.565948522</v>
      </c>
      <c r="D10" s="68">
        <v>1.3661752516928811</v>
      </c>
      <c r="E10" s="64">
        <f t="shared" si="0"/>
        <v>-12.757333175420882</v>
      </c>
    </row>
    <row r="11" spans="1:5" ht="15.75">
      <c r="A11" s="77">
        <v>6</v>
      </c>
      <c r="B11" s="109" t="s">
        <v>94</v>
      </c>
      <c r="C11" s="44">
        <v>1.124285322</v>
      </c>
      <c r="D11" s="68">
        <v>0.92578352015</v>
      </c>
      <c r="E11" s="64">
        <f t="shared" si="0"/>
        <v>-17.655820810404563</v>
      </c>
    </row>
    <row r="12" spans="1:5" ht="15.75">
      <c r="A12" s="77">
        <v>7</v>
      </c>
      <c r="B12" s="109" t="s">
        <v>92</v>
      </c>
      <c r="C12" s="44">
        <v>0.65280091</v>
      </c>
      <c r="D12" s="68">
        <v>0.623956389875</v>
      </c>
      <c r="E12" s="64">
        <f t="shared" si="0"/>
        <v>-4.418578418495144</v>
      </c>
    </row>
    <row r="13" spans="1:5" ht="15.75">
      <c r="A13" s="77">
        <v>8</v>
      </c>
      <c r="B13" s="109" t="s">
        <v>93</v>
      </c>
      <c r="C13" s="44">
        <v>0.546977944</v>
      </c>
      <c r="D13" s="68">
        <v>0.562302299</v>
      </c>
      <c r="E13" s="64">
        <f t="shared" si="0"/>
        <v>2.8016403893609265</v>
      </c>
    </row>
    <row r="14" spans="1:5" ht="15.75">
      <c r="A14" s="77">
        <v>9</v>
      </c>
      <c r="B14" s="109" t="s">
        <v>91</v>
      </c>
      <c r="C14" s="44">
        <v>0.566025941</v>
      </c>
      <c r="D14" s="68">
        <v>0.560003314144702</v>
      </c>
      <c r="E14" s="64">
        <f t="shared" si="0"/>
        <v>-1.0640195826816523</v>
      </c>
    </row>
    <row r="15" spans="1:5" ht="15.75">
      <c r="A15" s="77">
        <v>10</v>
      </c>
      <c r="B15" s="109" t="s">
        <v>98</v>
      </c>
      <c r="C15" s="44">
        <v>0.398901543</v>
      </c>
      <c r="D15" s="68">
        <v>0.5537657398469</v>
      </c>
      <c r="E15" s="64">
        <f t="shared" si="0"/>
        <v>38.822661773183455</v>
      </c>
    </row>
    <row r="16" spans="1:5" ht="15.75">
      <c r="A16" s="77">
        <v>11</v>
      </c>
      <c r="B16" s="109" t="s">
        <v>95</v>
      </c>
      <c r="C16" s="44">
        <v>0.475528494</v>
      </c>
      <c r="D16" s="68">
        <v>0.46159764534375</v>
      </c>
      <c r="E16" s="64">
        <f t="shared" si="0"/>
        <v>-2.929550769727385</v>
      </c>
    </row>
    <row r="17" spans="1:5" ht="15.75">
      <c r="A17" s="77">
        <v>12</v>
      </c>
      <c r="B17" s="109" t="s">
        <v>99</v>
      </c>
      <c r="C17" s="44">
        <v>0.267235843</v>
      </c>
      <c r="D17" s="68">
        <v>0.30321845153674</v>
      </c>
      <c r="E17" s="64">
        <f t="shared" si="0"/>
        <v>13.464738911067414</v>
      </c>
    </row>
    <row r="18" spans="1:5" ht="15.75">
      <c r="A18" s="77">
        <v>13</v>
      </c>
      <c r="B18" s="109" t="s">
        <v>97</v>
      </c>
      <c r="C18" s="44">
        <v>0.290739914</v>
      </c>
      <c r="D18" s="68">
        <v>0.208127228125</v>
      </c>
      <c r="E18" s="64">
        <f t="shared" si="0"/>
        <v>-28.41463517630399</v>
      </c>
    </row>
    <row r="19" spans="1:5" ht="15.75">
      <c r="A19" s="77">
        <v>14</v>
      </c>
      <c r="B19" s="109" t="s">
        <v>119</v>
      </c>
      <c r="C19" s="44">
        <v>0.1578283</v>
      </c>
      <c r="D19" s="68">
        <v>0.18803996631</v>
      </c>
      <c r="E19" s="64">
        <f t="shared" si="0"/>
        <v>19.142109691354463</v>
      </c>
    </row>
    <row r="20" spans="1:5" ht="15.75">
      <c r="A20" s="77">
        <v>15</v>
      </c>
      <c r="B20" s="62" t="s">
        <v>43</v>
      </c>
      <c r="C20" s="45">
        <f>C21-SUM(C6:C19)</f>
        <v>2.3788472670000083</v>
      </c>
      <c r="D20" s="69">
        <f>D21-SUM(D6:D19)</f>
        <v>2.153003602905592</v>
      </c>
      <c r="E20" s="64">
        <f t="shared" si="0"/>
        <v>-9.493827839532969</v>
      </c>
    </row>
    <row r="21" spans="1:5" ht="15.75">
      <c r="A21" s="78"/>
      <c r="B21" s="46" t="s">
        <v>47</v>
      </c>
      <c r="C21" s="79">
        <v>32.775479066</v>
      </c>
      <c r="D21" s="66">
        <v>36.32032595917767</v>
      </c>
      <c r="E21" s="47">
        <f>D21/C21*100-100</f>
        <v>10.8155456279965</v>
      </c>
    </row>
    <row r="22" spans="3:5" ht="15.75">
      <c r="C22" s="48"/>
      <c r="D22" s="48"/>
      <c r="E22" s="49"/>
    </row>
    <row r="23" spans="2:5" ht="15.75">
      <c r="B23" s="39" t="s">
        <v>100</v>
      </c>
      <c r="C23" s="50"/>
      <c r="D23" s="50"/>
      <c r="E23" s="20" t="s">
        <v>46</v>
      </c>
    </row>
    <row r="24" spans="1:5" ht="15.75">
      <c r="A24" s="75" t="s">
        <v>111</v>
      </c>
      <c r="B24" s="58" t="s">
        <v>108</v>
      </c>
      <c r="C24" s="40" t="s">
        <v>3</v>
      </c>
      <c r="D24" s="40" t="s">
        <v>126</v>
      </c>
      <c r="E24" s="51" t="s">
        <v>86</v>
      </c>
    </row>
    <row r="25" spans="1:5" ht="15.75">
      <c r="A25" s="76"/>
      <c r="B25" s="52"/>
      <c r="C25" s="65" t="s">
        <v>118</v>
      </c>
      <c r="D25" s="65" t="s">
        <v>118</v>
      </c>
      <c r="E25" s="53"/>
    </row>
    <row r="26" spans="1:5" ht="15.75">
      <c r="A26" s="77">
        <v>1</v>
      </c>
      <c r="B26" s="109" t="s">
        <v>87</v>
      </c>
      <c r="C26" s="54">
        <v>161.852714711</v>
      </c>
      <c r="D26" s="72">
        <v>308.5106015669203</v>
      </c>
      <c r="E26" s="64">
        <f aca="true" t="shared" si="1" ref="E26:E40">+D26/C26*100-100</f>
        <v>90.61194130588962</v>
      </c>
    </row>
    <row r="27" spans="1:5" ht="15.75">
      <c r="A27" s="77">
        <v>2</v>
      </c>
      <c r="B27" s="109" t="s">
        <v>94</v>
      </c>
      <c r="C27" s="55">
        <v>47.866828929</v>
      </c>
      <c r="D27" s="73">
        <v>64.4249429871424</v>
      </c>
      <c r="E27" s="64">
        <f t="shared" si="1"/>
        <v>34.592043025667635</v>
      </c>
    </row>
    <row r="28" spans="1:5" ht="15.75">
      <c r="A28" s="77">
        <v>3</v>
      </c>
      <c r="B28" s="109" t="s">
        <v>101</v>
      </c>
      <c r="C28" s="55">
        <v>11.73849868</v>
      </c>
      <c r="D28" s="73">
        <v>15.717787528021216</v>
      </c>
      <c r="E28" s="64">
        <f t="shared" si="1"/>
        <v>33.899470081307015</v>
      </c>
    </row>
    <row r="29" spans="1:5" ht="15.75">
      <c r="A29" s="77">
        <v>4</v>
      </c>
      <c r="B29" s="109" t="s">
        <v>104</v>
      </c>
      <c r="C29" s="55">
        <v>3.836885317</v>
      </c>
      <c r="D29" s="73">
        <v>5.409254479745078</v>
      </c>
      <c r="E29" s="64">
        <f t="shared" si="1"/>
        <v>40.98035340744789</v>
      </c>
    </row>
    <row r="30" spans="1:5" ht="15.75">
      <c r="A30" s="77">
        <v>5</v>
      </c>
      <c r="B30" s="109" t="s">
        <v>102</v>
      </c>
      <c r="C30" s="55">
        <v>4.366924746</v>
      </c>
      <c r="D30" s="73">
        <v>5.225173871322031</v>
      </c>
      <c r="E30" s="64">
        <f t="shared" si="1"/>
        <v>19.6533985640162</v>
      </c>
    </row>
    <row r="31" spans="1:5" ht="15.75">
      <c r="A31" s="77">
        <v>6</v>
      </c>
      <c r="B31" s="109" t="s">
        <v>103</v>
      </c>
      <c r="C31" s="55">
        <v>4.025986334</v>
      </c>
      <c r="D31" s="73">
        <v>4.86139776736</v>
      </c>
      <c r="E31" s="64">
        <f t="shared" si="1"/>
        <v>20.7504786169997</v>
      </c>
    </row>
    <row r="32" spans="1:5" ht="15.75">
      <c r="A32" s="77">
        <v>7</v>
      </c>
      <c r="B32" s="109" t="s">
        <v>88</v>
      </c>
      <c r="C32" s="55">
        <v>3.150326476</v>
      </c>
      <c r="D32" s="73">
        <v>4.617318355432248</v>
      </c>
      <c r="E32" s="64">
        <f t="shared" si="1"/>
        <v>46.566344491854124</v>
      </c>
    </row>
    <row r="33" spans="1:5" ht="15.75">
      <c r="A33" s="77">
        <v>8</v>
      </c>
      <c r="B33" s="109" t="s">
        <v>91</v>
      </c>
      <c r="C33" s="55">
        <v>2.777157677</v>
      </c>
      <c r="D33" s="73">
        <v>4.014443964981076</v>
      </c>
      <c r="E33" s="64">
        <f t="shared" si="1"/>
        <v>44.552252046331205</v>
      </c>
    </row>
    <row r="34" spans="1:5" ht="15.75">
      <c r="A34" s="77">
        <v>9</v>
      </c>
      <c r="B34" s="109" t="s">
        <v>110</v>
      </c>
      <c r="C34" s="55">
        <v>2.700864136</v>
      </c>
      <c r="D34" s="73">
        <v>3.9882809337529883</v>
      </c>
      <c r="E34" s="64">
        <f t="shared" si="1"/>
        <v>47.66684782817924</v>
      </c>
    </row>
    <row r="35" spans="1:5" ht="15.75">
      <c r="A35" s="77">
        <v>10</v>
      </c>
      <c r="B35" s="109" t="s">
        <v>105</v>
      </c>
      <c r="C35" s="55">
        <v>2.451580503</v>
      </c>
      <c r="D35" s="73">
        <v>3.7109762202946848</v>
      </c>
      <c r="E35" s="64">
        <f t="shared" si="1"/>
        <v>51.370767378577256</v>
      </c>
    </row>
    <row r="36" spans="1:5" ht="15.75">
      <c r="A36" s="77">
        <v>11</v>
      </c>
      <c r="B36" s="109" t="s">
        <v>106</v>
      </c>
      <c r="C36" s="55">
        <v>2.613037771</v>
      </c>
      <c r="D36" s="73">
        <v>3.652895446962705</v>
      </c>
      <c r="E36" s="64">
        <f t="shared" si="1"/>
        <v>39.79497301964966</v>
      </c>
    </row>
    <row r="37" spans="1:5" ht="15.75">
      <c r="A37" s="77">
        <v>12</v>
      </c>
      <c r="B37" s="109" t="s">
        <v>107</v>
      </c>
      <c r="C37" s="55">
        <v>2.184826115</v>
      </c>
      <c r="D37" s="73">
        <v>3.4948865231886423</v>
      </c>
      <c r="E37" s="64">
        <f t="shared" si="1"/>
        <v>59.96176991818146</v>
      </c>
    </row>
    <row r="38" spans="1:5" ht="15.75">
      <c r="A38" s="77">
        <v>13</v>
      </c>
      <c r="B38" s="109" t="s">
        <v>120</v>
      </c>
      <c r="C38" s="55">
        <v>1.051862228</v>
      </c>
      <c r="D38" s="73">
        <v>3.4210538519718754</v>
      </c>
      <c r="E38" s="64">
        <f t="shared" si="1"/>
        <v>225.23782686603664</v>
      </c>
    </row>
    <row r="39" spans="1:5" ht="15.75">
      <c r="A39" s="77">
        <v>14</v>
      </c>
      <c r="B39" s="109" t="s">
        <v>95</v>
      </c>
      <c r="C39" s="55">
        <v>4.072556833</v>
      </c>
      <c r="D39" s="73">
        <v>2.98369673573</v>
      </c>
      <c r="E39" s="64">
        <f t="shared" si="1"/>
        <v>-26.736523071868447</v>
      </c>
    </row>
    <row r="40" spans="1:5" ht="15.75">
      <c r="A40" s="77">
        <v>15</v>
      </c>
      <c r="B40" s="70" t="s">
        <v>43</v>
      </c>
      <c r="C40" s="45">
        <f>C41-SUM(C26:C39)</f>
        <v>28.937860908000005</v>
      </c>
      <c r="D40" s="69">
        <f>D41-SUM(D26:D39)</f>
        <v>32.01865700203638</v>
      </c>
      <c r="E40" s="64">
        <f t="shared" si="1"/>
        <v>10.64624681081618</v>
      </c>
    </row>
    <row r="41" spans="1:5" s="56" customFormat="1" ht="15.75">
      <c r="A41" s="78"/>
      <c r="B41" s="46" t="s">
        <v>48</v>
      </c>
      <c r="C41" s="71">
        <v>283.627911364</v>
      </c>
      <c r="D41" s="71">
        <v>466.0513672348617</v>
      </c>
      <c r="E41" s="47">
        <f>D41/C41*100-100</f>
        <v>64.31787865783934</v>
      </c>
    </row>
    <row r="42" spans="3:5" ht="15.75">
      <c r="C42" s="57"/>
      <c r="D42" s="57"/>
      <c r="E42" s="49"/>
    </row>
    <row r="43" spans="3:4" ht="15.75">
      <c r="C43" s="59"/>
      <c r="D43" s="59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2017-02-09T05:48:49Z</dcterms:modified>
  <cp:category/>
  <cp:version/>
  <cp:contentType/>
  <cp:contentStatus/>
</cp:coreProperties>
</file>